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65446" windowWidth="8055" windowHeight="11640" activeTab="0"/>
  </bookViews>
  <sheets>
    <sheet name="Sheet1" sheetId="1" r:id="rId1"/>
  </sheets>
  <definedNames>
    <definedName name="LFChart">'Sheet1'!$A$93</definedName>
    <definedName name="_xlnm.Print_Area" localSheetId="0">'Sheet1'!$A$1:$N$70</definedName>
  </definedNames>
  <calcPr fullCalcOnLoad="1"/>
</workbook>
</file>

<file path=xl/sharedStrings.xml><?xml version="1.0" encoding="utf-8"?>
<sst xmlns="http://schemas.openxmlformats.org/spreadsheetml/2006/main" count="74" uniqueCount="72">
  <si>
    <t>Economic Analysis Worksheet for Bridges</t>
  </si>
  <si>
    <t>PIN:</t>
  </si>
  <si>
    <t>BIN:</t>
  </si>
  <si>
    <t>Present Link Length</t>
  </si>
  <si>
    <t>PL:</t>
  </si>
  <si>
    <t>(between detour limits)</t>
  </si>
  <si>
    <t>Detour Length</t>
  </si>
  <si>
    <t>DL:</t>
  </si>
  <si>
    <t>DL/PL:</t>
  </si>
  <si>
    <t>Curent Traffic Volume</t>
  </si>
  <si>
    <t>AADT:</t>
  </si>
  <si>
    <t>Project Characteristics</t>
  </si>
  <si>
    <t>NYS Condition Rating</t>
  </si>
  <si>
    <t>CR:</t>
  </si>
  <si>
    <t>years</t>
  </si>
  <si>
    <t>Design &amp; Const. engr.:</t>
  </si>
  <si>
    <t>ROW cost:</t>
  </si>
  <si>
    <t>Other (MPT, approach):</t>
  </si>
  <si>
    <t>Base Benefits</t>
  </si>
  <si>
    <t>UB</t>
  </si>
  <si>
    <t>PL</t>
  </si>
  <si>
    <t>AADT</t>
  </si>
  <si>
    <t>Life factor:</t>
  </si>
  <si>
    <t>Adjustments</t>
  </si>
  <si>
    <t>Detour Speeds</t>
  </si>
  <si>
    <t>If greater than 10%:</t>
  </si>
  <si>
    <t>Reverse traffic</t>
  </si>
  <si>
    <t>PL speed</t>
  </si>
  <si>
    <t>Truck Traffic</t>
  </si>
  <si>
    <t>If greater than 15%:</t>
  </si>
  <si>
    <t>No Construction Detour</t>
  </si>
  <si>
    <t>Total Adjustments:</t>
  </si>
  <si>
    <t>Total User Benefits:</t>
  </si>
  <si>
    <t>School Bus use:</t>
  </si>
  <si>
    <t>Emergency Service:</t>
  </si>
  <si>
    <t>Community Sentiment:</t>
  </si>
  <si>
    <t>Related Investments:</t>
  </si>
  <si>
    <t>Dead End Road:</t>
  </si>
  <si>
    <t>Other Considerations</t>
  </si>
  <si>
    <t>If posted detour speed is less than</t>
  </si>
  <si>
    <t>40mph and at least 5mph less than</t>
  </si>
  <si>
    <t>If traffic can be maintained onsite</t>
  </si>
  <si>
    <t>during construction</t>
  </si>
  <si>
    <t>Benefit Cost Ratio:</t>
  </si>
  <si>
    <t>County:</t>
  </si>
  <si>
    <t>Description:</t>
  </si>
  <si>
    <t>Functional Class System:</t>
  </si>
  <si>
    <t>Replacement:</t>
  </si>
  <si>
    <t>Estimated Project Cost:</t>
  </si>
  <si>
    <t>%</t>
  </si>
  <si>
    <t>mph</t>
  </si>
  <si>
    <t>(1=yes,0=no)</t>
  </si>
  <si>
    <t>Crossing</t>
  </si>
  <si>
    <t>Crossing without Project</t>
  </si>
  <si>
    <t>w/ Project</t>
  </si>
  <si>
    <t>Life w/out Project:</t>
  </si>
  <si>
    <t>Life with Project:</t>
  </si>
  <si>
    <t>LFChart</t>
  </si>
  <si>
    <t>Major Rehab:</t>
  </si>
  <si>
    <t>Minor Rehab:</t>
  </si>
  <si>
    <t>(Enter '1' in appropriate box and leave others blank)</t>
  </si>
  <si>
    <t>(assumes replacement gives 50yrs life, minor rehab adds 10, major rehab adds 20)</t>
  </si>
  <si>
    <t>Crossing life without project:</t>
  </si>
  <si>
    <t>Crossing life with project:</t>
  </si>
  <si>
    <t>Construction cost ($1000):</t>
  </si>
  <si>
    <t>Costs</t>
  </si>
  <si>
    <t>Date:</t>
  </si>
  <si>
    <t>By:</t>
  </si>
  <si>
    <t>(=low remaining life calculation for replacement; high remaining life for rehabs)</t>
  </si>
  <si>
    <t>Base Benefits:</t>
  </si>
  <si>
    <t>x</t>
  </si>
  <si>
    <t>TBD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</si>
</sst>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.000"/>
    <numFmt numFmtId="166" formatCode="&quot;$&quot;#,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0" borderId="0" xfId="0" applyAlignment="1" quotePrefix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Alignment="1">
      <alignment/>
    </xf>
    <xf numFmtId="0" fontId="3" fillId="0" borderId="0" xfId="53" applyAlignment="1" applyProtection="1">
      <alignment/>
      <protection/>
    </xf>
    <xf numFmtId="0" fontId="5" fillId="0" borderId="0" xfId="0" applyFont="1" applyAlignment="1">
      <alignment/>
    </xf>
    <xf numFmtId="166" fontId="0" fillId="33" borderId="0" xfId="0" applyNumberFormat="1" applyFill="1" applyAlignment="1">
      <alignment/>
    </xf>
    <xf numFmtId="166" fontId="0" fillId="0" borderId="10" xfId="0" applyNumberForma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33" borderId="16" xfId="0" applyFill="1" applyBorder="1" applyAlignment="1">
      <alignment/>
    </xf>
    <xf numFmtId="0" fontId="2" fillId="0" borderId="17" xfId="0" applyFont="1" applyFill="1" applyBorder="1" applyAlignment="1">
      <alignment horizontal="right"/>
    </xf>
    <xf numFmtId="166" fontId="2" fillId="0" borderId="17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33" borderId="0" xfId="0" applyFill="1" applyAlignment="1">
      <alignment horizontal="left"/>
    </xf>
    <xf numFmtId="0" fontId="0" fillId="0" borderId="17" xfId="0" applyBorder="1" applyAlignment="1">
      <alignment/>
    </xf>
    <xf numFmtId="166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/>
    </xf>
    <xf numFmtId="2" fontId="7" fillId="0" borderId="18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4" fontId="0" fillId="33" borderId="19" xfId="0" applyNumberForma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2" width="10.00390625" style="0" customWidth="1"/>
    <col min="3" max="3" width="10.7109375" style="0" customWidth="1"/>
    <col min="5" max="5" width="10.7109375" style="0" customWidth="1"/>
    <col min="13" max="13" width="10.140625" style="0" customWidth="1"/>
  </cols>
  <sheetData>
    <row r="1" spans="2:10" ht="12.75">
      <c r="B1" s="3" t="s">
        <v>0</v>
      </c>
      <c r="I1" s="24" t="s">
        <v>66</v>
      </c>
      <c r="J1" s="38"/>
    </row>
    <row r="2" spans="9:10" ht="12.75">
      <c r="I2" s="25" t="s">
        <v>67</v>
      </c>
      <c r="J2" s="26"/>
    </row>
    <row r="3" spans="1:2" ht="12.75">
      <c r="A3" t="s">
        <v>1</v>
      </c>
      <c r="B3" s="8" t="s">
        <v>71</v>
      </c>
    </row>
    <row r="4" spans="1:2" ht="12.75">
      <c r="A4" t="s">
        <v>2</v>
      </c>
      <c r="B4" s="30"/>
    </row>
    <row r="6" spans="1:2" ht="12.75">
      <c r="A6" t="s">
        <v>44</v>
      </c>
      <c r="B6" s="37"/>
    </row>
    <row r="7" spans="1:6" ht="12.75">
      <c r="A7" t="s">
        <v>45</v>
      </c>
      <c r="B7" s="39"/>
      <c r="C7" s="40"/>
      <c r="D7" s="40"/>
      <c r="E7" s="40"/>
      <c r="F7" s="40"/>
    </row>
    <row r="9" spans="1:6" ht="12.75">
      <c r="A9" t="s">
        <v>46</v>
      </c>
      <c r="D9" s="39"/>
      <c r="E9" s="40"/>
      <c r="F9" s="42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2" ht="12.75">
      <c r="A12" t="s">
        <v>3</v>
      </c>
    </row>
    <row r="13" spans="1:5" ht="12.75">
      <c r="A13" t="s">
        <v>5</v>
      </c>
      <c r="D13" s="5" t="s">
        <v>4</v>
      </c>
      <c r="E13" s="4"/>
    </row>
    <row r="14" spans="1:5" ht="12.75">
      <c r="A14" t="s">
        <v>6</v>
      </c>
      <c r="D14" s="5" t="s">
        <v>7</v>
      </c>
      <c r="E14" s="4"/>
    </row>
    <row r="15" spans="4:5" ht="12.75">
      <c r="D15" s="5" t="s">
        <v>8</v>
      </c>
      <c r="E15" s="12" t="e">
        <f>E14/E13</f>
        <v>#DIV/0!</v>
      </c>
    </row>
    <row r="16" spans="1:5" ht="12.75">
      <c r="A16" t="s">
        <v>9</v>
      </c>
      <c r="D16" s="5" t="s">
        <v>10</v>
      </c>
      <c r="E16" s="7"/>
    </row>
    <row r="18" spans="1:6" ht="12.75">
      <c r="A18" t="s">
        <v>11</v>
      </c>
      <c r="C18" s="41" t="s">
        <v>47</v>
      </c>
      <c r="D18" s="41"/>
      <c r="E18" s="4"/>
      <c r="F18" s="19" t="s">
        <v>60</v>
      </c>
    </row>
    <row r="19" spans="3:5" ht="12.75">
      <c r="C19" s="41" t="s">
        <v>59</v>
      </c>
      <c r="D19" s="41"/>
      <c r="E19" s="4">
        <v>1</v>
      </c>
    </row>
    <row r="20" spans="4:5" ht="12.75">
      <c r="D20" s="5" t="s">
        <v>58</v>
      </c>
      <c r="E20" s="4"/>
    </row>
    <row r="22" spans="1:5" ht="12.75">
      <c r="A22" t="s">
        <v>12</v>
      </c>
      <c r="D22" s="5" t="s">
        <v>13</v>
      </c>
      <c r="E22" s="4"/>
    </row>
    <row r="23" spans="4:7" ht="12.75">
      <c r="D23" s="5" t="s">
        <v>62</v>
      </c>
      <c r="E23" s="9">
        <f>IF(E18=1,E22*(E22-2),IF(OR(E19=1,E20=1),E22*(E22-1),0))</f>
        <v>0</v>
      </c>
      <c r="F23" t="s">
        <v>14</v>
      </c>
      <c r="G23" s="19" t="s">
        <v>68</v>
      </c>
    </row>
    <row r="24" spans="4:7" ht="12.75">
      <c r="D24" s="5" t="s">
        <v>63</v>
      </c>
      <c r="E24" s="9"/>
      <c r="F24" t="s">
        <v>14</v>
      </c>
      <c r="G24" s="19" t="s">
        <v>61</v>
      </c>
    </row>
    <row r="25" spans="4:7" ht="12.75">
      <c r="D25" s="5"/>
      <c r="E25" s="9"/>
      <c r="G25" s="19"/>
    </row>
    <row r="26" ht="12.75">
      <c r="A26" s="3" t="s">
        <v>65</v>
      </c>
    </row>
    <row r="27" spans="4:5" ht="12.75">
      <c r="D27" s="5" t="s">
        <v>64</v>
      </c>
      <c r="E27" s="20"/>
    </row>
    <row r="28" spans="4:5" ht="12.75">
      <c r="D28" s="5" t="s">
        <v>15</v>
      </c>
      <c r="E28" s="20"/>
    </row>
    <row r="29" spans="4:5" ht="12.75">
      <c r="D29" s="5" t="s">
        <v>16</v>
      </c>
      <c r="E29" s="20"/>
    </row>
    <row r="30" spans="3:5" ht="12.75">
      <c r="C30" s="1"/>
      <c r="D30" s="29" t="s">
        <v>17</v>
      </c>
      <c r="E30" s="32"/>
    </row>
    <row r="31" spans="2:13" ht="12.75">
      <c r="B31" s="33"/>
      <c r="C31" s="33"/>
      <c r="D31" s="34" t="s">
        <v>48</v>
      </c>
      <c r="E31" s="35">
        <f>E27+E28+E29+E30</f>
        <v>0</v>
      </c>
      <c r="F31" s="33"/>
      <c r="G31" s="33"/>
      <c r="H31" s="33"/>
      <c r="I31" s="33"/>
      <c r="J31" s="33"/>
      <c r="K31" s="33"/>
      <c r="L31" s="33"/>
      <c r="M31" s="33"/>
    </row>
    <row r="32" ht="12.75">
      <c r="A32" s="6" t="s">
        <v>18</v>
      </c>
    </row>
    <row r="33" spans="3:5" ht="12.75">
      <c r="C33" s="2" t="s">
        <v>19</v>
      </c>
      <c r="E33" s="12" t="e">
        <f>3.6655*E15-3.3676</f>
        <v>#DIV/0!</v>
      </c>
    </row>
    <row r="34" spans="3:5" ht="12.75">
      <c r="C34" s="2" t="s">
        <v>20</v>
      </c>
      <c r="E34">
        <f>E13</f>
        <v>0</v>
      </c>
    </row>
    <row r="35" spans="3:5" ht="12.75">
      <c r="C35" s="2" t="s">
        <v>21</v>
      </c>
      <c r="E35">
        <f>E16</f>
        <v>0</v>
      </c>
    </row>
    <row r="36" spans="3:6" ht="12.75">
      <c r="C36" s="2" t="s">
        <v>22</v>
      </c>
      <c r="E36" s="4"/>
      <c r="F36" s="18" t="s">
        <v>57</v>
      </c>
    </row>
    <row r="37" spans="3:5" ht="13.5" thickBot="1">
      <c r="C37" s="31"/>
      <c r="D37" s="27" t="s">
        <v>69</v>
      </c>
      <c r="E37" s="28" t="e">
        <f>(E33*E34*E35*E36)</f>
        <v>#DIV/0!</v>
      </c>
    </row>
    <row r="38" ht="12.75">
      <c r="E38" s="12"/>
    </row>
    <row r="39" ht="12.75">
      <c r="A39" s="3" t="s">
        <v>23</v>
      </c>
    </row>
    <row r="41" spans="1:6" ht="12.75">
      <c r="A41" t="s">
        <v>26</v>
      </c>
      <c r="E41" s="10"/>
      <c r="F41" s="11" t="s">
        <v>49</v>
      </c>
    </row>
    <row r="42" spans="1:5" ht="12.75">
      <c r="A42" t="s">
        <v>25</v>
      </c>
      <c r="E42" s="14">
        <f>IF(E41&gt;10,(E37*(E41-5))/(142*E15-128),0)</f>
        <v>0</v>
      </c>
    </row>
    <row r="44" ht="12.75">
      <c r="A44" t="s">
        <v>24</v>
      </c>
    </row>
    <row r="45" spans="1:6" ht="12.75">
      <c r="A45" t="s">
        <v>39</v>
      </c>
      <c r="E45" s="4"/>
      <c r="F45" t="s">
        <v>50</v>
      </c>
    </row>
    <row r="46" spans="1:5" ht="12.75">
      <c r="A46" t="s">
        <v>40</v>
      </c>
      <c r="E46" s="13">
        <f>IF(E45=35,0.1*E37,IF(E45=30,0.25*E37,IF(E45=25,0.5*E37,0)))</f>
        <v>0</v>
      </c>
    </row>
    <row r="47" spans="1:5" ht="12.75">
      <c r="A47" t="s">
        <v>27</v>
      </c>
      <c r="E47" s="8"/>
    </row>
    <row r="49" spans="1:6" ht="12.75">
      <c r="A49" t="s">
        <v>28</v>
      </c>
      <c r="E49" s="4"/>
      <c r="F49" s="11" t="s">
        <v>49</v>
      </c>
    </row>
    <row r="50" spans="1:5" ht="12.75">
      <c r="A50" t="s">
        <v>29</v>
      </c>
      <c r="E50" s="14">
        <f>IF(E49&gt;15,(E49-10)*0.02*E37,0)</f>
        <v>0</v>
      </c>
    </row>
    <row r="52" spans="1:5" ht="12.75">
      <c r="A52" t="s">
        <v>30</v>
      </c>
      <c r="E52" s="8"/>
    </row>
    <row r="53" spans="1:6" ht="12.75">
      <c r="A53" t="s">
        <v>41</v>
      </c>
      <c r="E53" s="4">
        <v>1</v>
      </c>
      <c r="F53" s="19" t="s">
        <v>51</v>
      </c>
    </row>
    <row r="54" spans="1:5" ht="12.75">
      <c r="A54" t="s">
        <v>42</v>
      </c>
      <c r="E54" s="14" t="e">
        <f>IF(E53=1,0.05*E37,0)</f>
        <v>#DIV/0!</v>
      </c>
    </row>
    <row r="57" spans="3:5" ht="12.75">
      <c r="C57" s="1"/>
      <c r="D57" s="29" t="s">
        <v>31</v>
      </c>
      <c r="E57" s="21" t="e">
        <f>E42+E46+E50+E54</f>
        <v>#DIV/0!</v>
      </c>
    </row>
    <row r="59" spans="1:5" ht="12.75">
      <c r="A59" s="1" t="s">
        <v>32</v>
      </c>
      <c r="B59" s="1"/>
      <c r="C59" s="1"/>
      <c r="D59" s="1"/>
      <c r="E59" s="21" t="e">
        <f>+E37+E57</f>
        <v>#DIV/0!</v>
      </c>
    </row>
    <row r="61" ht="12.75">
      <c r="A61" s="3" t="s">
        <v>38</v>
      </c>
    </row>
    <row r="63" spans="1:5" ht="12.75">
      <c r="A63" t="s">
        <v>37</v>
      </c>
      <c r="E63" s="4"/>
    </row>
    <row r="64" spans="1:5" ht="12.75">
      <c r="A64" t="s">
        <v>33</v>
      </c>
      <c r="E64" s="4"/>
    </row>
    <row r="65" spans="1:5" ht="12.75">
      <c r="A65" t="s">
        <v>34</v>
      </c>
      <c r="E65" s="37" t="s">
        <v>70</v>
      </c>
    </row>
    <row r="66" spans="1:5" ht="12.75">
      <c r="A66" t="s">
        <v>35</v>
      </c>
      <c r="E66" s="4"/>
    </row>
    <row r="67" spans="1:5" ht="12.75">
      <c r="A67" t="s">
        <v>36</v>
      </c>
      <c r="E67" s="4"/>
    </row>
    <row r="68" ht="13.5" thickBot="1"/>
    <row r="69" spans="3:5" ht="16.5" thickBot="1">
      <c r="C69" s="22"/>
      <c r="D69" s="23" t="s">
        <v>43</v>
      </c>
      <c r="E69" s="36" t="e">
        <f>E59/E31</f>
        <v>#DIV/0!</v>
      </c>
    </row>
    <row r="76" spans="1:2" ht="12.75">
      <c r="A76" t="s">
        <v>52</v>
      </c>
      <c r="B76" s="16" t="s">
        <v>53</v>
      </c>
    </row>
    <row r="77" spans="1:2" ht="12.75">
      <c r="A77" t="s">
        <v>54</v>
      </c>
      <c r="B77" s="16"/>
    </row>
    <row r="78" spans="1:12" ht="12.75">
      <c r="A78" s="1"/>
      <c r="B78" s="15">
        <v>0</v>
      </c>
      <c r="C78" s="1">
        <v>2</v>
      </c>
      <c r="D78" s="1">
        <v>4</v>
      </c>
      <c r="E78" s="1">
        <v>6</v>
      </c>
      <c r="F78" s="1">
        <v>8</v>
      </c>
      <c r="G78" s="1">
        <v>10</v>
      </c>
      <c r="H78" s="1">
        <v>15</v>
      </c>
      <c r="I78" s="1">
        <v>20</v>
      </c>
      <c r="J78" s="1">
        <v>25</v>
      </c>
      <c r="K78" s="1">
        <v>30</v>
      </c>
      <c r="L78" s="1">
        <v>40</v>
      </c>
    </row>
    <row r="79" spans="1:4" ht="12.75">
      <c r="A79">
        <v>5</v>
      </c>
      <c r="B79" s="16">
        <v>0.21</v>
      </c>
      <c r="C79">
        <v>0.12</v>
      </c>
      <c r="D79">
        <v>0.04</v>
      </c>
    </row>
    <row r="80" spans="1:6" ht="12.75">
      <c r="A80">
        <v>10</v>
      </c>
      <c r="B80" s="16">
        <v>0.38</v>
      </c>
      <c r="C80">
        <v>0.29</v>
      </c>
      <c r="D80">
        <v>0.21</v>
      </c>
      <c r="E80">
        <v>0.13</v>
      </c>
      <c r="F80">
        <v>0.06</v>
      </c>
    </row>
    <row r="81" spans="1:7" ht="12.75">
      <c r="A81">
        <v>15</v>
      </c>
      <c r="B81" s="16">
        <v>0.52</v>
      </c>
      <c r="C81">
        <v>0.43</v>
      </c>
      <c r="D81">
        <v>0.35</v>
      </c>
      <c r="E81">
        <v>0.27</v>
      </c>
      <c r="F81">
        <v>0.2</v>
      </c>
      <c r="G81">
        <v>0.14</v>
      </c>
    </row>
    <row r="82" spans="1:8" ht="12.75">
      <c r="A82">
        <v>20</v>
      </c>
      <c r="B82" s="16">
        <v>0.63</v>
      </c>
      <c r="C82">
        <v>0.54</v>
      </c>
      <c r="D82">
        <v>0.46</v>
      </c>
      <c r="E82">
        <v>0.39</v>
      </c>
      <c r="F82">
        <v>0.32</v>
      </c>
      <c r="G82">
        <v>0.26</v>
      </c>
      <c r="H82">
        <v>0.12</v>
      </c>
    </row>
    <row r="83" spans="1:9" ht="12.75">
      <c r="A83">
        <v>25</v>
      </c>
      <c r="B83" s="16">
        <v>0.73</v>
      </c>
      <c r="C83">
        <v>0.64</v>
      </c>
      <c r="D83">
        <v>0.56</v>
      </c>
      <c r="E83">
        <v>0.48</v>
      </c>
      <c r="F83">
        <v>0.41</v>
      </c>
      <c r="G83">
        <v>0.35</v>
      </c>
      <c r="H83">
        <v>0.21</v>
      </c>
      <c r="I83">
        <v>0.09</v>
      </c>
    </row>
    <row r="84" spans="1:10" ht="12.75">
      <c r="A84">
        <v>30</v>
      </c>
      <c r="B84" s="16">
        <v>0.8</v>
      </c>
      <c r="C84">
        <v>0.72</v>
      </c>
      <c r="D84">
        <v>0.64</v>
      </c>
      <c r="E84">
        <v>0.56</v>
      </c>
      <c r="F84">
        <v>0.49</v>
      </c>
      <c r="G84">
        <v>0.43</v>
      </c>
      <c r="H84">
        <v>0.29</v>
      </c>
      <c r="I84">
        <v>0.17</v>
      </c>
      <c r="J84">
        <v>0.08</v>
      </c>
    </row>
    <row r="85" spans="1:11" ht="12.75">
      <c r="A85">
        <v>35</v>
      </c>
      <c r="B85" s="16">
        <v>0.87</v>
      </c>
      <c r="C85">
        <v>0.78</v>
      </c>
      <c r="D85">
        <v>0.7</v>
      </c>
      <c r="E85">
        <v>0.62</v>
      </c>
      <c r="F85">
        <v>0.56</v>
      </c>
      <c r="G85">
        <v>0.49</v>
      </c>
      <c r="H85">
        <v>0.35</v>
      </c>
      <c r="I85">
        <v>0.24</v>
      </c>
      <c r="J85">
        <v>0.14</v>
      </c>
      <c r="K85">
        <v>0.06</v>
      </c>
    </row>
    <row r="86" spans="1:11" ht="12.75">
      <c r="A86">
        <v>40</v>
      </c>
      <c r="B86" s="16">
        <v>0.92</v>
      </c>
      <c r="C86">
        <v>0.83</v>
      </c>
      <c r="D86">
        <v>0.75</v>
      </c>
      <c r="E86">
        <v>0.68</v>
      </c>
      <c r="F86">
        <v>0.61</v>
      </c>
      <c r="G86">
        <v>0.54</v>
      </c>
      <c r="H86">
        <v>0.4</v>
      </c>
      <c r="I86">
        <v>0.29</v>
      </c>
      <c r="J86">
        <v>0.19</v>
      </c>
      <c r="K86">
        <v>0.12</v>
      </c>
    </row>
    <row r="87" spans="1:12" ht="12.75">
      <c r="A87">
        <v>45</v>
      </c>
      <c r="B87" s="16">
        <v>0.96</v>
      </c>
      <c r="C87">
        <v>0.88</v>
      </c>
      <c r="D87">
        <v>0.8</v>
      </c>
      <c r="E87">
        <v>0.72</v>
      </c>
      <c r="F87">
        <v>0.65</v>
      </c>
      <c r="G87">
        <v>0.59</v>
      </c>
      <c r="H87">
        <v>0.45</v>
      </c>
      <c r="I87">
        <v>0.33</v>
      </c>
      <c r="J87">
        <v>0.24</v>
      </c>
      <c r="K87">
        <v>0.16</v>
      </c>
      <c r="L87">
        <v>0.04</v>
      </c>
    </row>
    <row r="88" spans="1:12" ht="12.75">
      <c r="A88">
        <v>50</v>
      </c>
      <c r="B88" s="16">
        <v>1</v>
      </c>
      <c r="C88">
        <v>0.91</v>
      </c>
      <c r="D88">
        <v>0.83</v>
      </c>
      <c r="E88">
        <v>0.76</v>
      </c>
      <c r="F88">
        <v>0.69</v>
      </c>
      <c r="G88">
        <v>0.62</v>
      </c>
      <c r="H88">
        <v>0.48</v>
      </c>
      <c r="I88">
        <v>0.37</v>
      </c>
      <c r="J88">
        <v>0.27</v>
      </c>
      <c r="K88">
        <v>0.2</v>
      </c>
      <c r="L88">
        <v>0.08</v>
      </c>
    </row>
    <row r="91" spans="1:3" ht="12.75">
      <c r="A91" t="s">
        <v>55</v>
      </c>
      <c r="C91" s="17">
        <f>E23</f>
        <v>0</v>
      </c>
    </row>
    <row r="92" spans="1:3" ht="12.75">
      <c r="A92" t="s">
        <v>56</v>
      </c>
      <c r="C92" s="17">
        <f>E24</f>
        <v>0</v>
      </c>
    </row>
  </sheetData>
  <sheetProtection/>
  <mergeCells count="4">
    <mergeCell ref="B7:F7"/>
    <mergeCell ref="C18:D18"/>
    <mergeCell ref="C19:D19"/>
    <mergeCell ref="D9:F9"/>
  </mergeCells>
  <hyperlinks>
    <hyperlink ref="F36" location="LFChart" display="LFChart"/>
  </hyperlinks>
  <printOptions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ctlee</dc:creator>
  <cp:keywords/>
  <dc:description/>
  <cp:lastModifiedBy>Mario Colone</cp:lastModifiedBy>
  <cp:lastPrinted>2010-01-15T13:30:27Z</cp:lastPrinted>
  <dcterms:created xsi:type="dcterms:W3CDTF">2006-12-05T14:08:38Z</dcterms:created>
  <dcterms:modified xsi:type="dcterms:W3CDTF">2019-01-31T14:02:48Z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